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White &amp; Smile\Documents\Рамочные рецептуры Материалс\"/>
    </mc:Choice>
  </mc:AlternateContent>
  <xr:revisionPtr revIDLastSave="0" documentId="13_ncr:1_{E158A1DC-BC48-42D1-9E0F-1AE7EFC491C5}" xr6:coauthVersionLast="37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Спецификация " sheetId="3" r:id="rId1"/>
    <sheet name="Себестоимость " sheetId="4" r:id="rId2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4" l="1"/>
  <c r="C10" i="3" l="1"/>
  <c r="C18" i="4"/>
  <c r="B18" i="4" l="1"/>
  <c r="B5" i="4" l="1"/>
  <c r="D10" i="3" l="1"/>
  <c r="C37" i="4"/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C5" i="4" l="1"/>
  <c r="D5" i="4" s="1"/>
  <c r="G5" i="4" s="1"/>
  <c r="B6" i="4"/>
  <c r="C6" i="4"/>
  <c r="D6" i="4" s="1"/>
  <c r="G6" i="4" s="1"/>
  <c r="B7" i="4"/>
  <c r="C7" i="4"/>
  <c r="D7" i="4" s="1"/>
  <c r="G7" i="4" s="1"/>
  <c r="B8" i="4"/>
  <c r="C8" i="4"/>
  <c r="D8" i="4" s="1"/>
  <c r="G8" i="4" s="1"/>
  <c r="B9" i="4"/>
  <c r="C9" i="4"/>
  <c r="D9" i="4" s="1"/>
  <c r="G9" i="4" s="1"/>
  <c r="B10" i="4"/>
  <c r="C10" i="4"/>
  <c r="D10" i="4" s="1"/>
  <c r="G10" i="4" s="1"/>
  <c r="B11" i="4"/>
  <c r="C11" i="4"/>
  <c r="D11" i="4" s="1"/>
  <c r="G11" i="4" s="1"/>
  <c r="B12" i="4"/>
  <c r="C12" i="4"/>
  <c r="D12" i="4" s="1"/>
  <c r="G12" i="4" s="1"/>
  <c r="B13" i="4"/>
  <c r="C13" i="4"/>
  <c r="D13" i="4" s="1"/>
  <c r="G13" i="4" s="1"/>
  <c r="B14" i="4"/>
  <c r="C14" i="4"/>
  <c r="D14" i="4" s="1"/>
  <c r="G14" i="4" s="1"/>
  <c r="B15" i="4"/>
  <c r="C15" i="4"/>
  <c r="D15" i="4" s="1"/>
  <c r="G15" i="4" s="1"/>
  <c r="B16" i="4"/>
  <c r="C16" i="4"/>
  <c r="D16" i="4" s="1"/>
  <c r="G16" i="4" s="1"/>
  <c r="C17" i="4"/>
  <c r="D17" i="4" s="1"/>
  <c r="G17" i="4" s="1"/>
  <c r="D18" i="4"/>
  <c r="G18" i="4" s="1"/>
  <c r="B19" i="4"/>
  <c r="C19" i="4"/>
  <c r="D19" i="4" s="1"/>
  <c r="G19" i="4" s="1"/>
  <c r="B20" i="4"/>
  <c r="C20" i="4"/>
  <c r="D20" i="4" s="1"/>
  <c r="G20" i="4" s="1"/>
  <c r="B21" i="4"/>
  <c r="C21" i="4"/>
  <c r="D21" i="4" s="1"/>
  <c r="G21" i="4" s="1"/>
  <c r="B22" i="4"/>
  <c r="C22" i="4"/>
  <c r="D22" i="4" s="1"/>
  <c r="G22" i="4" s="1"/>
  <c r="B23" i="4"/>
  <c r="C23" i="4"/>
  <c r="D23" i="4" s="1"/>
  <c r="G23" i="4" s="1"/>
  <c r="B24" i="4"/>
  <c r="C24" i="4"/>
  <c r="D24" i="4" s="1"/>
  <c r="G24" i="4" s="1"/>
  <c r="B25" i="4"/>
  <c r="C25" i="4"/>
  <c r="D25" i="4" s="1"/>
  <c r="G25" i="4" s="1"/>
  <c r="B26" i="4"/>
  <c r="C26" i="4"/>
  <c r="D26" i="4" s="1"/>
  <c r="G26" i="4" s="1"/>
  <c r="B27" i="4"/>
  <c r="C27" i="4"/>
  <c r="D27" i="4" s="1"/>
  <c r="G27" i="4" s="1"/>
  <c r="B28" i="4"/>
  <c r="C28" i="4"/>
  <c r="D28" i="4" s="1"/>
  <c r="G28" i="4" s="1"/>
  <c r="B29" i="4"/>
  <c r="C29" i="4"/>
  <c r="D29" i="4" s="1"/>
  <c r="G29" i="4" s="1"/>
  <c r="B30" i="4"/>
  <c r="C30" i="4"/>
  <c r="D30" i="4" s="1"/>
  <c r="G30" i="4" s="1"/>
  <c r="B31" i="4"/>
  <c r="C31" i="4"/>
  <c r="D31" i="4" s="1"/>
  <c r="G31" i="4" s="1"/>
  <c r="B32" i="4"/>
  <c r="C32" i="4"/>
  <c r="D32" i="4" s="1"/>
  <c r="G32" i="4" s="1"/>
  <c r="B33" i="4"/>
  <c r="C33" i="4"/>
  <c r="D33" i="4" s="1"/>
  <c r="G33" i="4" s="1"/>
  <c r="B34" i="4"/>
  <c r="C34" i="4"/>
  <c r="D34" i="4" s="1"/>
  <c r="G34" i="4" s="1"/>
  <c r="B35" i="4"/>
  <c r="C35" i="4"/>
  <c r="D35" i="4" s="1"/>
  <c r="G35" i="4" s="1"/>
  <c r="B36" i="4"/>
  <c r="C36" i="4"/>
  <c r="D36" i="4" s="1"/>
  <c r="G36" i="4" s="1"/>
  <c r="C4" i="4"/>
  <c r="B4" i="4"/>
  <c r="D36" i="3" l="1"/>
  <c r="D35" i="3"/>
  <c r="D34" i="3"/>
  <c r="D33" i="3"/>
  <c r="D32" i="3"/>
  <c r="D31" i="3"/>
  <c r="D30" i="3"/>
  <c r="D29" i="3"/>
  <c r="D28" i="3"/>
  <c r="D27" i="3"/>
  <c r="D26" i="3"/>
  <c r="D37" i="3" l="1"/>
  <c r="D25" i="3"/>
  <c r="D24" i="3"/>
  <c r="D23" i="3"/>
  <c r="D22" i="3"/>
  <c r="F4" i="4" l="1"/>
  <c r="D4" i="4" l="1"/>
  <c r="G4" i="4" s="1"/>
  <c r="H36" i="4" l="1"/>
  <c r="H35" i="4"/>
  <c r="H34" i="4"/>
  <c r="C42" i="4"/>
  <c r="C43" i="4" s="1"/>
  <c r="C40" i="4"/>
  <c r="C41" i="4" s="1"/>
  <c r="H4" i="4"/>
  <c r="H31" i="4"/>
  <c r="H24" i="4"/>
  <c r="H16" i="4"/>
  <c r="H12" i="4"/>
  <c r="H8" i="4"/>
  <c r="H33" i="4"/>
  <c r="H30" i="4"/>
  <c r="H28" i="4"/>
  <c r="H25" i="4"/>
  <c r="H22" i="4"/>
  <c r="H19" i="4"/>
  <c r="H17" i="4"/>
  <c r="H13" i="4"/>
  <c r="H9" i="4"/>
  <c r="H6" i="4"/>
  <c r="H27" i="4"/>
  <c r="H20" i="4"/>
  <c r="H14" i="4"/>
  <c r="H10" i="4"/>
  <c r="H5" i="4"/>
  <c r="H32" i="4"/>
  <c r="H29" i="4"/>
  <c r="H26" i="4"/>
  <c r="H23" i="4"/>
  <c r="H21" i="4"/>
  <c r="H18" i="4"/>
  <c r="H15" i="4"/>
  <c r="H11" i="4"/>
  <c r="H7" i="4"/>
  <c r="D21" i="3"/>
  <c r="D20" i="3"/>
  <c r="D19" i="3"/>
  <c r="D18" i="3"/>
  <c r="D17" i="3"/>
  <c r="D16" i="3"/>
  <c r="D15" i="3"/>
  <c r="D14" i="3"/>
  <c r="D13" i="3"/>
  <c r="D12" i="3"/>
  <c r="D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40" authorId="0" shapeId="0" xr:uid="{00000000-0006-0000-0100-000001000000}">
      <text>
        <r>
          <rPr>
            <b/>
            <sz val="9"/>
            <rFont val="Tahoma"/>
            <family val="2"/>
            <charset val="204"/>
          </rPr>
          <t>Точка роста определена исходя из сырьевой рентабельности 40%</t>
        </r>
      </text>
    </comment>
    <comment ref="C42" authorId="0" shapeId="0" xr:uid="{00000000-0006-0000-0100-000002000000}">
      <text>
        <r>
          <rPr>
            <b/>
            <sz val="9"/>
            <rFont val="Tahoma"/>
            <family val="2"/>
            <charset val="204"/>
          </rPr>
          <t>Точка роста определена исходя из сырьевой рентабельности 29%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<sst xmlns="http://schemas.openxmlformats.org/spreadsheetml/2006/main" count="43" uniqueCount="43">
  <si>
    <t>Состав</t>
  </si>
  <si>
    <t>Наименование продукции</t>
  </si>
  <si>
    <t>подпись</t>
  </si>
  <si>
    <t>Содержание, %</t>
  </si>
  <si>
    <t>Масса фасовки, гр</t>
  </si>
  <si>
    <t>Объем партии, шт</t>
  </si>
  <si>
    <t>Закладка, гр</t>
  </si>
  <si>
    <t xml:space="preserve">Состав сырья </t>
  </si>
  <si>
    <t>Содержание, в %</t>
  </si>
  <si>
    <t>расход на 10 кг (+10% потерь)/кг</t>
  </si>
  <si>
    <t>расход, руб.</t>
  </si>
  <si>
    <t>выделенное красным не заполнять</t>
  </si>
  <si>
    <t>зеленым выделен результат</t>
  </si>
  <si>
    <t>СЕ 1 кг для клиента</t>
  </si>
  <si>
    <t>СЕ 1 единицы по сырью для клиента</t>
  </si>
  <si>
    <t>СЕ 1 кг (при заказе от 200 кг)</t>
  </si>
  <si>
    <t>СЕ 1 единицы (при заказе от 200 кг)</t>
  </si>
  <si>
    <t>ст-ть сырья/кг (+20% логистика)</t>
  </si>
  <si>
    <t>ст-ть сырья/кг</t>
  </si>
  <si>
    <t>ОБЬЕМ, МЛ (ГР)</t>
  </si>
  <si>
    <t>Вклад в СЕ, %</t>
  </si>
  <si>
    <t>Заказчик</t>
  </si>
  <si>
    <t>Водородный показатель рН готового продукта</t>
  </si>
  <si>
    <t>Рецептура проверена, соответствует требованиям ТР ТС 009/2011</t>
  </si>
  <si>
    <t>Разработчик</t>
  </si>
  <si>
    <t>фамилия, инициалы</t>
  </si>
  <si>
    <t>Вода</t>
  </si>
  <si>
    <t>Бутиленгликоль</t>
  </si>
  <si>
    <t>Декспантенол</t>
  </si>
  <si>
    <t>Глицерин</t>
  </si>
  <si>
    <t>Алоэ вера 10:1 гель</t>
  </si>
  <si>
    <t>Натрий метилпарабен</t>
  </si>
  <si>
    <t>Трилон Б (ЭДТА)</t>
  </si>
  <si>
    <t>Кватерниум-73/Пионин – раствор 1000 ppm</t>
  </si>
  <si>
    <t>5-5,5</t>
  </si>
  <si>
    <t>Лосьон для проблемной кожи с пионином</t>
  </si>
  <si>
    <t>Лимонная кислота</t>
  </si>
  <si>
    <t xml:space="preserve">Методика: В воду внести компоненты №1, тщетально перемешать до полного растворения 10 минут. Внести компонент №2. Перемешать 10-15 минут. В отдельной таре смешать компоненты №3 , нагреть до растворения. Внести в общую массу на средних оборотах. Перемешивать 15 минут. Компонентом №4 довести рН=5-5,5 </t>
  </si>
  <si>
    <t>STM-Materials</t>
  </si>
  <si>
    <r>
      <t xml:space="preserve">Лосьон с пионином
</t>
    </r>
    <r>
      <rPr>
        <b/>
        <sz val="20"/>
        <color theme="1"/>
        <rFont val="Calibri"/>
        <family val="2"/>
        <charset val="204"/>
      </rPr>
      <t xml:space="preserve">STM-Materials
</t>
    </r>
    <r>
      <rPr>
        <b/>
        <sz val="11"/>
        <color theme="1"/>
        <rFont val="Calibri"/>
        <family val="2"/>
        <charset val="204"/>
      </rPr>
      <t>Контактный телефон:</t>
    </r>
    <r>
      <rPr>
        <sz val="11"/>
        <color theme="1"/>
        <rFont val="Calibri"/>
        <family val="2"/>
        <charset val="204"/>
      </rPr>
      <t xml:space="preserve"> +7 905 952-75-00
</t>
    </r>
    <r>
      <rPr>
        <b/>
        <sz val="11"/>
        <color theme="1"/>
        <rFont val="Calibri"/>
        <family val="2"/>
        <charset val="204"/>
      </rPr>
      <t>Почта:</t>
    </r>
    <r>
      <rPr>
        <sz val="11"/>
        <color theme="1"/>
        <rFont val="Calibri"/>
        <family val="2"/>
        <charset val="204"/>
      </rPr>
      <t xml:space="preserve"> info@stm-materials.ru
Сайт: https://stm-materials.ru
ТГК: https://t.me/stm_materials
</t>
    </r>
  </si>
  <si>
    <t>Лецитин соевый</t>
  </si>
  <si>
    <t>ПЭГ-40 гидрогенизированное касторовое масло</t>
  </si>
  <si>
    <t>Отдушка зеленый 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</si>
</sst>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#\ ##0.00\ &quot;₽&quot;"/>
    <numFmt numFmtId="166" formatCode="0.0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1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164" fontId="1" fillId="2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65" fontId="1" fillId="4" borderId="1" xfId="0" applyNumberFormat="1" applyFont="1" applyFill="1" applyBorder="1"/>
    <xf numFmtId="9" fontId="1" fillId="0" borderId="1" xfId="0" applyNumberFormat="1" applyFont="1" applyBorder="1" applyAlignment="1">
      <alignment horizontal="center"/>
    </xf>
    <xf numFmtId="9" fontId="1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" fillId="0" borderId="0" xfId="0" applyFont="1"/>
    <xf numFmtId="0" fontId="0" fillId="0" borderId="3" xfId="0" applyBorder="1"/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14" fillId="0" borderId="1" xfId="1" applyFont="1" applyBorder="1" applyAlignment="1">
      <alignment wrapText="1"/>
    </xf>
  </cellXfs>
  <cellStyles count="2">
    <cellStyle name="Обычный" xfId="0" builtinId="0"/>
    <cellStyle name="Обычный 2" xfId="1" xr:uid="{054F9FEC-4332-44CF-85D9-B80348514A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tabSelected="1" workbookViewId="0">
      <selection activeCell="L12" sqref="L12"/>
    </sheetView>
  </sheetViews>
  <sheetFormatPr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</cols>
  <sheetData>
    <row r="1" spans="1:4" ht="13.5" customHeight="1" x14ac:dyDescent="0.25">
      <c r="B1" s="46"/>
      <c r="C1" s="47"/>
    </row>
    <row r="2" spans="1:4" ht="70.5" customHeight="1" x14ac:dyDescent="0.25">
      <c r="B2" s="51" t="s">
        <v>39</v>
      </c>
      <c r="C2" s="48"/>
    </row>
    <row r="3" spans="1:4" ht="52.5" customHeight="1" x14ac:dyDescent="0.25">
      <c r="B3" s="51"/>
      <c r="C3" s="48"/>
    </row>
    <row r="4" spans="1:4" ht="15.75" x14ac:dyDescent="0.25">
      <c r="B4" s="1" t="s">
        <v>4</v>
      </c>
      <c r="C4" s="6">
        <v>100</v>
      </c>
    </row>
    <row r="5" spans="1:4" ht="15.75" x14ac:dyDescent="0.25">
      <c r="B5" s="1" t="s">
        <v>5</v>
      </c>
      <c r="C5" s="6">
        <v>1</v>
      </c>
    </row>
    <row r="6" spans="1:4" ht="15.75" x14ac:dyDescent="0.25">
      <c r="B6" s="49" t="s">
        <v>21</v>
      </c>
      <c r="C6" s="50" t="s">
        <v>38</v>
      </c>
      <c r="D6" s="43"/>
    </row>
    <row r="7" spans="1:4" ht="35.450000000000003" customHeight="1" x14ac:dyDescent="0.25">
      <c r="B7" s="1" t="s">
        <v>1</v>
      </c>
      <c r="C7" s="41" t="s">
        <v>35</v>
      </c>
      <c r="D7" s="42"/>
    </row>
    <row r="8" spans="1:4" ht="15.75" x14ac:dyDescent="0.25">
      <c r="B8" s="4"/>
    </row>
    <row r="9" spans="1:4" ht="15.75" x14ac:dyDescent="0.25">
      <c r="A9" s="1"/>
      <c r="B9" s="2" t="s">
        <v>0</v>
      </c>
      <c r="C9" s="2" t="s">
        <v>3</v>
      </c>
      <c r="D9" s="2" t="s">
        <v>6</v>
      </c>
    </row>
    <row r="10" spans="1:4" ht="15.75" x14ac:dyDescent="0.25">
      <c r="A10" s="1">
        <v>1</v>
      </c>
      <c r="B10" s="38" t="s">
        <v>26</v>
      </c>
      <c r="C10" s="1">
        <f>100-SUM(C11:C25)</f>
        <v>92.69</v>
      </c>
      <c r="D10" s="45">
        <f>C4*C5*C10/100</f>
        <v>92.69</v>
      </c>
    </row>
    <row r="11" spans="1:4" ht="15.75" x14ac:dyDescent="0.25">
      <c r="A11" s="1">
        <v>1</v>
      </c>
      <c r="B11" s="38" t="s">
        <v>27</v>
      </c>
      <c r="C11" s="1">
        <v>0.5</v>
      </c>
      <c r="D11" s="45">
        <f>C4*C5*C11/100</f>
        <v>0.5</v>
      </c>
    </row>
    <row r="12" spans="1:4" ht="15.75" x14ac:dyDescent="0.25">
      <c r="A12" s="1">
        <v>1</v>
      </c>
      <c r="B12" s="38" t="s">
        <v>28</v>
      </c>
      <c r="C12" s="1">
        <v>0.5</v>
      </c>
      <c r="D12" s="45">
        <f>C4*C5*C12/100</f>
        <v>0.5</v>
      </c>
    </row>
    <row r="13" spans="1:4" ht="15.75" x14ac:dyDescent="0.25">
      <c r="A13" s="1">
        <v>1</v>
      </c>
      <c r="B13" s="38" t="s">
        <v>29</v>
      </c>
      <c r="C13" s="1">
        <v>1</v>
      </c>
      <c r="D13" s="45">
        <f>C4*C5*C13/100</f>
        <v>1</v>
      </c>
    </row>
    <row r="14" spans="1:4" ht="15.75" x14ac:dyDescent="0.25">
      <c r="A14" s="1">
        <v>1</v>
      </c>
      <c r="B14" s="38" t="s">
        <v>33</v>
      </c>
      <c r="C14" s="1">
        <v>3</v>
      </c>
      <c r="D14" s="45">
        <f>C4*C5*C14/100</f>
        <v>3</v>
      </c>
    </row>
    <row r="15" spans="1:4" ht="15.75" x14ac:dyDescent="0.25">
      <c r="A15" s="1">
        <v>1</v>
      </c>
      <c r="B15" s="39" t="s">
        <v>30</v>
      </c>
      <c r="C15" s="1">
        <v>1</v>
      </c>
      <c r="D15" s="45">
        <f>C4*C5*C15/100</f>
        <v>1</v>
      </c>
    </row>
    <row r="16" spans="1:4" ht="15.75" x14ac:dyDescent="0.25">
      <c r="A16" s="1">
        <v>1</v>
      </c>
      <c r="B16" s="38" t="s">
        <v>32</v>
      </c>
      <c r="C16" s="1">
        <v>0.1</v>
      </c>
      <c r="D16" s="45">
        <f>C4*C5*C16/100</f>
        <v>0.1</v>
      </c>
    </row>
    <row r="17" spans="1:4" ht="15.75" x14ac:dyDescent="0.25">
      <c r="A17" s="1">
        <v>1</v>
      </c>
      <c r="B17" s="38" t="s">
        <v>31</v>
      </c>
      <c r="C17" s="1">
        <v>0.25</v>
      </c>
      <c r="D17" s="45">
        <f>C4*C5*C17/100</f>
        <v>0.25</v>
      </c>
    </row>
    <row r="18" spans="1:4" ht="15.75" x14ac:dyDescent="0.25">
      <c r="A18" s="1">
        <v>2</v>
      </c>
      <c r="B18" s="38" t="s">
        <v>40</v>
      </c>
      <c r="C18" s="1">
        <v>0.2</v>
      </c>
      <c r="D18" s="45">
        <f>C4*C5*C18/100</f>
        <v>0.2</v>
      </c>
    </row>
    <row r="19" spans="1:4" ht="17.25" customHeight="1" x14ac:dyDescent="0.25">
      <c r="A19" s="1">
        <v>3</v>
      </c>
      <c r="B19" s="38" t="s">
        <v>41</v>
      </c>
      <c r="C19" s="1">
        <v>0.7</v>
      </c>
      <c r="D19" s="45">
        <f>C4*C5*C19/100</f>
        <v>0.7</v>
      </c>
    </row>
    <row r="20" spans="1:4" ht="15.75" x14ac:dyDescent="0.25">
      <c r="A20" s="1">
        <v>3</v>
      </c>
      <c r="B20" s="39" t="s">
        <v>42</v>
      </c>
      <c r="C20" s="1">
        <v>0.05</v>
      </c>
      <c r="D20" s="45">
        <f>C4*C5*C20/100</f>
        <v>0.05</v>
      </c>
    </row>
    <row r="21" spans="1:4" ht="15.75" x14ac:dyDescent="0.25">
      <c r="A21" s="1">
        <v>4</v>
      </c>
      <c r="B21" s="38" t="s">
        <v>36</v>
      </c>
      <c r="C21" s="1">
        <v>0.01</v>
      </c>
      <c r="D21" s="45">
        <f>C4*C5*C21/100</f>
        <v>0.01</v>
      </c>
    </row>
    <row r="22" spans="1:4" ht="15.75" x14ac:dyDescent="0.25">
      <c r="A22" s="1"/>
      <c r="B22" s="1"/>
      <c r="C22" s="1"/>
      <c r="D22" s="45">
        <f>C4*C5*C22/100</f>
        <v>0</v>
      </c>
    </row>
    <row r="23" spans="1:4" ht="15.75" x14ac:dyDescent="0.25">
      <c r="A23" s="1"/>
      <c r="B23" s="1"/>
      <c r="C23" s="1"/>
      <c r="D23" s="45">
        <f>C4*C5*C23/100</f>
        <v>0</v>
      </c>
    </row>
    <row r="24" spans="1:4" ht="15.75" x14ac:dyDescent="0.25">
      <c r="A24" s="26"/>
      <c r="B24" s="26"/>
      <c r="C24" s="26"/>
      <c r="D24" s="45">
        <f>C4*C5*C24/100</f>
        <v>0</v>
      </c>
    </row>
    <row r="25" spans="1:4" ht="15.75" x14ac:dyDescent="0.25">
      <c r="A25" s="1"/>
      <c r="B25" s="1"/>
      <c r="C25" s="1"/>
      <c r="D25" s="45">
        <f>C4*C5*C25/100</f>
        <v>0</v>
      </c>
    </row>
    <row r="26" spans="1:4" ht="15.75" x14ac:dyDescent="0.25">
      <c r="A26" s="1"/>
      <c r="B26" s="1"/>
      <c r="C26" s="1"/>
      <c r="D26" s="45">
        <f>C4*C5*C26/100</f>
        <v>0</v>
      </c>
    </row>
    <row r="27" spans="1:4" ht="15.75" x14ac:dyDescent="0.25">
      <c r="A27" s="1"/>
      <c r="B27" s="1"/>
      <c r="C27" s="1"/>
      <c r="D27" s="45">
        <f>C4*C5*C27/100</f>
        <v>0</v>
      </c>
    </row>
    <row r="28" spans="1:4" ht="15.75" x14ac:dyDescent="0.25">
      <c r="A28" s="1"/>
      <c r="B28" s="1"/>
      <c r="C28" s="1"/>
      <c r="D28" s="45">
        <f>C4*C5*C28/100</f>
        <v>0</v>
      </c>
    </row>
    <row r="29" spans="1:4" ht="15.75" x14ac:dyDescent="0.25">
      <c r="A29" s="1"/>
      <c r="B29" s="1"/>
      <c r="C29" s="1"/>
      <c r="D29" s="45">
        <f>C4*C5*C29/100</f>
        <v>0</v>
      </c>
    </row>
    <row r="30" spans="1:4" ht="15.75" x14ac:dyDescent="0.25">
      <c r="A30" s="1"/>
      <c r="B30" s="1"/>
      <c r="C30" s="1"/>
      <c r="D30" s="45">
        <f>C4*C5*C30/100</f>
        <v>0</v>
      </c>
    </row>
    <row r="31" spans="1:4" ht="15.75" x14ac:dyDescent="0.25">
      <c r="A31" s="1"/>
      <c r="B31" s="1"/>
      <c r="C31" s="1"/>
      <c r="D31" s="24">
        <f>C4*C5*C31/100</f>
        <v>0</v>
      </c>
    </row>
    <row r="32" spans="1:4" ht="15.75" x14ac:dyDescent="0.25">
      <c r="A32" s="1"/>
      <c r="B32" s="1"/>
      <c r="C32" s="1"/>
      <c r="D32" s="25">
        <f>C4*C5*C32/100</f>
        <v>0</v>
      </c>
    </row>
    <row r="33" spans="1:4" ht="15.75" x14ac:dyDescent="0.25">
      <c r="A33" s="1"/>
      <c r="B33" s="1"/>
      <c r="C33" s="1"/>
      <c r="D33" s="25">
        <f>C4*C5*C33/100</f>
        <v>0</v>
      </c>
    </row>
    <row r="34" spans="1:4" ht="15.75" x14ac:dyDescent="0.25">
      <c r="A34" s="1"/>
      <c r="B34" s="1"/>
      <c r="C34" s="1"/>
      <c r="D34" s="25">
        <f>C4*C5*C34/100</f>
        <v>0</v>
      </c>
    </row>
    <row r="35" spans="1:4" ht="15.75" x14ac:dyDescent="0.25">
      <c r="A35" s="1"/>
      <c r="B35" s="1"/>
      <c r="C35" s="1"/>
      <c r="D35" s="25">
        <f>C4*C5*C35/100</f>
        <v>0</v>
      </c>
    </row>
    <row r="36" spans="1:4" ht="15.75" x14ac:dyDescent="0.25">
      <c r="A36" s="1"/>
      <c r="B36" s="1"/>
      <c r="C36" s="1"/>
      <c r="D36" s="25">
        <f>C4*C5*C36/100</f>
        <v>0</v>
      </c>
    </row>
    <row r="37" spans="1:4" ht="15.75" x14ac:dyDescent="0.25">
      <c r="A37" s="23"/>
      <c r="B37" s="23"/>
      <c r="C37" s="23"/>
      <c r="D37" s="25">
        <f>C4*C5*C37/100</f>
        <v>0</v>
      </c>
    </row>
    <row r="38" spans="1:4" ht="83.45" customHeight="1" x14ac:dyDescent="0.25">
      <c r="A38" s="40" t="s">
        <v>37</v>
      </c>
      <c r="B38" s="40"/>
      <c r="C38" s="40"/>
      <c r="D38" s="40"/>
    </row>
    <row r="39" spans="1:4" ht="15.75" thickBot="1" x14ac:dyDescent="0.3"/>
    <row r="40" spans="1:4" ht="16.5" thickBot="1" x14ac:dyDescent="0.3">
      <c r="B40" s="33" t="s">
        <v>22</v>
      </c>
      <c r="C40" s="34" t="s">
        <v>34</v>
      </c>
    </row>
    <row r="41" spans="1:4" ht="15.75" x14ac:dyDescent="0.25">
      <c r="B41" s="33" t="s">
        <v>23</v>
      </c>
    </row>
    <row r="42" spans="1:4" ht="15.75" x14ac:dyDescent="0.25">
      <c r="B42" s="35" t="s">
        <v>24</v>
      </c>
      <c r="C42" s="36"/>
      <c r="D42" s="37"/>
    </row>
    <row r="43" spans="1:4" ht="15.75" x14ac:dyDescent="0.25">
      <c r="B43" s="3"/>
      <c r="C43" s="5" t="s">
        <v>2</v>
      </c>
      <c r="D43" s="5" t="s">
        <v>25</v>
      </c>
    </row>
  </sheetData>
  <sortState ref="A4:E22">
    <sortCondition ref="A4"/>
  </sortState>
  <mergeCells count="4">
    <mergeCell ref="A38:D38"/>
    <mergeCell ref="C7:D7"/>
    <mergeCell ref="C6:D6"/>
    <mergeCell ref="B2:B3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43"/>
  <sheetViews>
    <sheetView zoomScale="85" zoomScaleNormal="85" workbookViewId="0">
      <selection activeCell="K16" sqref="K16"/>
    </sheetView>
  </sheetViews>
  <sheetFormatPr defaultRowHeight="15" x14ac:dyDescent="0.25"/>
  <cols>
    <col min="1" max="1" width="14.5703125" customWidth="1"/>
    <col min="2" max="2" width="43.140625" style="7" customWidth="1"/>
    <col min="3" max="3" width="20.140625" style="7" customWidth="1"/>
    <col min="4" max="4" width="14.85546875" style="7" hidden="1" customWidth="1"/>
    <col min="5" max="5" width="12.28515625" style="7" customWidth="1"/>
    <col min="6" max="6" width="17" style="7" hidden="1" customWidth="1"/>
    <col min="7" max="7" width="14.42578125" style="7" hidden="1" customWidth="1"/>
    <col min="8" max="8" width="15.7109375" style="7" customWidth="1"/>
    <col min="9" max="9" width="26.28515625" style="7" customWidth="1"/>
    <col min="10" max="10" width="16.28515625" style="7" customWidth="1"/>
    <col min="11" max="11" width="22.5703125" style="7" customWidth="1"/>
  </cols>
  <sheetData>
    <row r="2" spans="2:11" x14ac:dyDescent="0.25">
      <c r="B2" s="44"/>
      <c r="C2" s="44"/>
      <c r="D2" s="44"/>
      <c r="E2" s="44"/>
      <c r="F2" s="44"/>
      <c r="G2" s="44"/>
      <c r="H2" s="14"/>
    </row>
    <row r="3" spans="2:11" ht="48.75" customHeight="1" x14ac:dyDescent="0.25">
      <c r="B3" s="19" t="s">
        <v>7</v>
      </c>
      <c r="C3" s="20" t="s">
        <v>8</v>
      </c>
      <c r="D3" s="21" t="s">
        <v>9</v>
      </c>
      <c r="E3" s="21" t="s">
        <v>18</v>
      </c>
      <c r="F3" s="21" t="s">
        <v>17</v>
      </c>
      <c r="G3" s="19" t="s">
        <v>10</v>
      </c>
      <c r="H3" s="22" t="s">
        <v>20</v>
      </c>
      <c r="I3" s="17" t="s">
        <v>11</v>
      </c>
      <c r="J3" s="10"/>
      <c r="K3" s="17" t="s">
        <v>12</v>
      </c>
    </row>
    <row r="4" spans="2:11" ht="15.75" x14ac:dyDescent="0.25">
      <c r="B4" s="11" t="str">
        <f>'Спецификация '!B10</f>
        <v>Вода</v>
      </c>
      <c r="C4" s="11">
        <f>'Спецификация '!C10</f>
        <v>92.69</v>
      </c>
      <c r="D4" s="27">
        <f>10*C4*1.1/100</f>
        <v>10.1959</v>
      </c>
      <c r="E4" s="1"/>
      <c r="F4" s="28">
        <f>E4*1.2</f>
        <v>0</v>
      </c>
      <c r="G4" s="29">
        <f>D4*F4</f>
        <v>0</v>
      </c>
      <c r="H4" s="30" t="e">
        <f>G4/SUM(G4:G36)*100%</f>
        <v>#REF!</v>
      </c>
    </row>
    <row r="5" spans="2:11" ht="15.75" x14ac:dyDescent="0.25">
      <c r="B5" s="32" t="str">
        <f>'Спецификация '!B11</f>
        <v>Бутиленгликоль</v>
      </c>
      <c r="C5" s="11">
        <f>'Спецификация '!C11</f>
        <v>0.5</v>
      </c>
      <c r="D5" s="27">
        <f t="shared" ref="D5:D36" si="0">10*C5*1.1/100</f>
        <v>5.5E-2</v>
      </c>
      <c r="E5" s="1">
        <v>850</v>
      </c>
      <c r="F5" s="28">
        <f t="shared" ref="F5:F36" si="1">E5*1.2</f>
        <v>1020</v>
      </c>
      <c r="G5" s="29">
        <f t="shared" ref="G5:G36" si="2">D5*F5</f>
        <v>56.1</v>
      </c>
      <c r="H5" s="30" t="e">
        <f>G5/SUM(G4:G36)*100%</f>
        <v>#REF!</v>
      </c>
    </row>
    <row r="6" spans="2:11" ht="15.75" x14ac:dyDescent="0.25">
      <c r="B6" s="11" t="str">
        <f>'Спецификация '!B12</f>
        <v>Декспантенол</v>
      </c>
      <c r="C6" s="11">
        <f>'Спецификация '!C12</f>
        <v>0.5</v>
      </c>
      <c r="D6" s="27">
        <f t="shared" si="0"/>
        <v>5.5E-2</v>
      </c>
      <c r="E6" s="1">
        <v>1500</v>
      </c>
      <c r="F6" s="28">
        <f t="shared" si="1"/>
        <v>1800</v>
      </c>
      <c r="G6" s="29">
        <f t="shared" si="2"/>
        <v>99</v>
      </c>
      <c r="H6" s="30" t="e">
        <f>G6/SUM(G4:G36)*100%</f>
        <v>#REF!</v>
      </c>
    </row>
    <row r="7" spans="2:11" ht="15.75" x14ac:dyDescent="0.25">
      <c r="B7" s="32" t="str">
        <f>'Спецификация '!B13</f>
        <v>Глицерин</v>
      </c>
      <c r="C7" s="11">
        <f>'Спецификация '!C13</f>
        <v>1</v>
      </c>
      <c r="D7" s="27">
        <f t="shared" si="0"/>
        <v>0.11</v>
      </c>
      <c r="E7" s="6">
        <v>160</v>
      </c>
      <c r="F7" s="28">
        <f t="shared" si="1"/>
        <v>192</v>
      </c>
      <c r="G7" s="29">
        <f t="shared" si="2"/>
        <v>21.12</v>
      </c>
      <c r="H7" s="30" t="e">
        <f>G7/SUM(G4:G36)*100%</f>
        <v>#REF!</v>
      </c>
    </row>
    <row r="8" spans="2:11" ht="15.75" x14ac:dyDescent="0.25">
      <c r="B8" s="32" t="e">
        <f>'Спецификация '!#REF!</f>
        <v>#REF!</v>
      </c>
      <c r="C8" s="11" t="e">
        <f>'Спецификация '!#REF!</f>
        <v>#REF!</v>
      </c>
      <c r="D8" s="27" t="e">
        <f t="shared" si="0"/>
        <v>#REF!</v>
      </c>
      <c r="E8" s="6">
        <v>180</v>
      </c>
      <c r="F8" s="28">
        <f t="shared" si="1"/>
        <v>216</v>
      </c>
      <c r="G8" s="29" t="e">
        <f t="shared" si="2"/>
        <v>#REF!</v>
      </c>
      <c r="H8" s="30" t="e">
        <f>G8/SUM(G4:G36)*100%</f>
        <v>#REF!</v>
      </c>
    </row>
    <row r="9" spans="2:11" ht="15.75" x14ac:dyDescent="0.25">
      <c r="B9" s="11" t="e">
        <f>'Спецификация '!#REF!</f>
        <v>#REF!</v>
      </c>
      <c r="C9" s="11" t="e">
        <f>'Спецификация '!#REF!</f>
        <v>#REF!</v>
      </c>
      <c r="D9" s="27" t="e">
        <f t="shared" si="0"/>
        <v>#REF!</v>
      </c>
      <c r="E9" s="6">
        <v>950</v>
      </c>
      <c r="F9" s="28">
        <f t="shared" si="1"/>
        <v>1140</v>
      </c>
      <c r="G9" s="29" t="e">
        <f t="shared" si="2"/>
        <v>#REF!</v>
      </c>
      <c r="H9" s="30" t="e">
        <f>G9/SUM(G4:G36)*100%</f>
        <v>#REF!</v>
      </c>
    </row>
    <row r="10" spans="2:11" ht="15.75" x14ac:dyDescent="0.25">
      <c r="B10" s="11" t="str">
        <f>'Спецификация '!B14</f>
        <v>Кватерниум-73/Пионин – раствор 1000 ppm</v>
      </c>
      <c r="C10" s="11">
        <f>'Спецификация '!C14</f>
        <v>3</v>
      </c>
      <c r="D10" s="27">
        <f t="shared" si="0"/>
        <v>0.33</v>
      </c>
      <c r="E10" s="6">
        <v>5110</v>
      </c>
      <c r="F10" s="28">
        <f t="shared" si="1"/>
        <v>6132</v>
      </c>
      <c r="G10" s="29">
        <f t="shared" si="2"/>
        <v>2023.5600000000002</v>
      </c>
      <c r="H10" s="30" t="e">
        <f>G10/SUM(G4:G36)*100%</f>
        <v>#REF!</v>
      </c>
    </row>
    <row r="11" spans="2:11" ht="15.75" x14ac:dyDescent="0.25">
      <c r="B11" s="11" t="e">
        <f>'Спецификация '!#REF!</f>
        <v>#REF!</v>
      </c>
      <c r="C11" s="11" t="e">
        <f>'Спецификация '!#REF!</f>
        <v>#REF!</v>
      </c>
      <c r="D11" s="27" t="e">
        <f t="shared" si="0"/>
        <v>#REF!</v>
      </c>
      <c r="E11" s="6">
        <v>900</v>
      </c>
      <c r="F11" s="28">
        <f t="shared" si="1"/>
        <v>1080</v>
      </c>
      <c r="G11" s="29" t="e">
        <f t="shared" si="2"/>
        <v>#REF!</v>
      </c>
      <c r="H11" s="30" t="e">
        <f>G11/SUM(G4:G36)*100%</f>
        <v>#REF!</v>
      </c>
    </row>
    <row r="12" spans="2:11" ht="15.75" x14ac:dyDescent="0.25">
      <c r="B12" s="11" t="str">
        <f>'Спецификация '!B15</f>
        <v>Алоэ вера 10:1 гель</v>
      </c>
      <c r="C12" s="11">
        <f>'Спецификация '!C15</f>
        <v>1</v>
      </c>
      <c r="D12" s="27">
        <f t="shared" si="0"/>
        <v>0.11</v>
      </c>
      <c r="E12" s="6">
        <v>1000</v>
      </c>
      <c r="F12" s="28">
        <f t="shared" si="1"/>
        <v>1200</v>
      </c>
      <c r="G12" s="29">
        <f t="shared" si="2"/>
        <v>132</v>
      </c>
      <c r="H12" s="30" t="e">
        <f>G12/SUM(G4:G36)*100%</f>
        <v>#REF!</v>
      </c>
    </row>
    <row r="13" spans="2:11" ht="15.75" x14ac:dyDescent="0.25">
      <c r="B13" s="32" t="str">
        <f>'Спецификация '!B16</f>
        <v>Трилон Б (ЭДТА)</v>
      </c>
      <c r="C13" s="11">
        <f>'Спецификация '!C16</f>
        <v>0.1</v>
      </c>
      <c r="D13" s="27">
        <f t="shared" si="0"/>
        <v>1.1000000000000001E-2</v>
      </c>
      <c r="E13" s="6">
        <v>400</v>
      </c>
      <c r="F13" s="28">
        <f t="shared" si="1"/>
        <v>480</v>
      </c>
      <c r="G13" s="29">
        <f t="shared" si="2"/>
        <v>5.28</v>
      </c>
      <c r="H13" s="30" t="e">
        <f>G13/SUM(G4:G36)*100%</f>
        <v>#REF!</v>
      </c>
    </row>
    <row r="14" spans="2:11" ht="15.75" x14ac:dyDescent="0.25">
      <c r="B14" s="11" t="e">
        <f>'Спецификация '!#REF!</f>
        <v>#REF!</v>
      </c>
      <c r="C14" s="11" t="e">
        <f>'Спецификация '!#REF!</f>
        <v>#REF!</v>
      </c>
      <c r="D14" s="27" t="e">
        <f t="shared" si="0"/>
        <v>#REF!</v>
      </c>
      <c r="E14" s="6">
        <v>4200</v>
      </c>
      <c r="F14" s="28">
        <f t="shared" si="1"/>
        <v>5040</v>
      </c>
      <c r="G14" s="29" t="e">
        <f t="shared" si="2"/>
        <v>#REF!</v>
      </c>
      <c r="H14" s="30" t="e">
        <f>G14/SUM(G4:G36)*100%</f>
        <v>#REF!</v>
      </c>
    </row>
    <row r="15" spans="2:11" ht="15.75" x14ac:dyDescent="0.25">
      <c r="B15" s="11" t="str">
        <f>'Спецификация '!B17</f>
        <v>Натрий метилпарабен</v>
      </c>
      <c r="C15" s="11">
        <f>'Спецификация '!C17</f>
        <v>0.25</v>
      </c>
      <c r="D15" s="27">
        <f t="shared" si="0"/>
        <v>2.75E-2</v>
      </c>
      <c r="E15" s="6">
        <v>1300</v>
      </c>
      <c r="F15" s="28">
        <f t="shared" si="1"/>
        <v>1560</v>
      </c>
      <c r="G15" s="29">
        <f t="shared" si="2"/>
        <v>42.9</v>
      </c>
      <c r="H15" s="30" t="e">
        <f>G15/SUM(G4:G36)*100%</f>
        <v>#REF!</v>
      </c>
    </row>
    <row r="16" spans="2:11" ht="15.75" x14ac:dyDescent="0.25">
      <c r="B16" s="11" t="str">
        <f>'Спецификация '!B18</f>
        <v>Лецитин соевый</v>
      </c>
      <c r="C16" s="11">
        <f>'Спецификация '!C18</f>
        <v>0.2</v>
      </c>
      <c r="D16" s="27">
        <f t="shared" si="0"/>
        <v>2.2000000000000002E-2</v>
      </c>
      <c r="E16" s="6">
        <v>400</v>
      </c>
      <c r="F16" s="28">
        <f t="shared" si="1"/>
        <v>480</v>
      </c>
      <c r="G16" s="29">
        <f t="shared" si="2"/>
        <v>10.56</v>
      </c>
      <c r="H16" s="30" t="e">
        <f>G16/SUM(G4:G36)*100%</f>
        <v>#REF!</v>
      </c>
    </row>
    <row r="17" spans="2:11" ht="15.75" x14ac:dyDescent="0.25">
      <c r="B17" s="11" t="str">
        <f>'Спецификация '!B19</f>
        <v>ПЭГ-40 гидрогенизированное касторовое масло</v>
      </c>
      <c r="C17" s="11">
        <f>'Спецификация '!C19</f>
        <v>0.7</v>
      </c>
      <c r="D17" s="27">
        <f t="shared" si="0"/>
        <v>7.7000000000000013E-2</v>
      </c>
      <c r="E17" s="6">
        <v>320</v>
      </c>
      <c r="F17" s="28">
        <f t="shared" si="1"/>
        <v>384</v>
      </c>
      <c r="G17" s="29">
        <f t="shared" si="2"/>
        <v>29.568000000000005</v>
      </c>
      <c r="H17" s="31" t="e">
        <f>G17/SUM(G4:G36)*100%</f>
        <v>#REF!</v>
      </c>
      <c r="I17"/>
      <c r="J17"/>
      <c r="K17"/>
    </row>
    <row r="18" spans="2:11" ht="15.75" x14ac:dyDescent="0.25">
      <c r="B18" s="32" t="str">
        <f>'Спецификация '!B20</f>
        <v>Отдушка зеленый чай</v>
      </c>
      <c r="C18" s="11">
        <f>'Спецификация '!C20</f>
        <v>0.05</v>
      </c>
      <c r="D18" s="27">
        <f t="shared" si="0"/>
        <v>5.5000000000000005E-3</v>
      </c>
      <c r="E18" s="6">
        <v>4035</v>
      </c>
      <c r="F18" s="28">
        <f t="shared" si="1"/>
        <v>4842</v>
      </c>
      <c r="G18" s="29">
        <f t="shared" si="2"/>
        <v>26.631000000000004</v>
      </c>
      <c r="H18" s="31" t="e">
        <f>G18/SUM(G4:G36)*100%</f>
        <v>#REF!</v>
      </c>
      <c r="I18"/>
      <c r="J18"/>
      <c r="K18"/>
    </row>
    <row r="19" spans="2:11" ht="15.75" x14ac:dyDescent="0.25">
      <c r="B19" s="11" t="str">
        <f>'Спецификация '!B21</f>
        <v>Лимонная кислота</v>
      </c>
      <c r="C19" s="11">
        <f>'Спецификация '!C21</f>
        <v>0.01</v>
      </c>
      <c r="D19" s="27">
        <f t="shared" si="0"/>
        <v>1.1000000000000001E-3</v>
      </c>
      <c r="E19" s="6">
        <v>18800</v>
      </c>
      <c r="F19" s="28">
        <f t="shared" si="1"/>
        <v>22560</v>
      </c>
      <c r="G19" s="29">
        <f t="shared" si="2"/>
        <v>24.816000000000003</v>
      </c>
      <c r="H19" s="31" t="e">
        <f>G19/SUM(G4:G36)*100%</f>
        <v>#REF!</v>
      </c>
      <c r="I19"/>
      <c r="J19"/>
      <c r="K19"/>
    </row>
    <row r="20" spans="2:11" ht="15.75" x14ac:dyDescent="0.25">
      <c r="B20" s="11">
        <f>'Спецификация '!B22</f>
        <v>0</v>
      </c>
      <c r="C20" s="11">
        <f>'Спецификация '!C22</f>
        <v>0</v>
      </c>
      <c r="D20" s="27">
        <f t="shared" si="0"/>
        <v>0</v>
      </c>
      <c r="E20" s="6"/>
      <c r="F20" s="28">
        <f t="shared" si="1"/>
        <v>0</v>
      </c>
      <c r="G20" s="29">
        <f t="shared" si="2"/>
        <v>0</v>
      </c>
      <c r="H20" s="31" t="e">
        <f>G20/SUM(G4:G36)*100%</f>
        <v>#REF!</v>
      </c>
      <c r="I20"/>
      <c r="J20"/>
      <c r="K20"/>
    </row>
    <row r="21" spans="2:11" ht="15.75" x14ac:dyDescent="0.25">
      <c r="B21" s="11">
        <f>'Спецификация '!B23</f>
        <v>0</v>
      </c>
      <c r="C21" s="11">
        <f>'Спецификация '!C23</f>
        <v>0</v>
      </c>
      <c r="D21" s="27">
        <f t="shared" si="0"/>
        <v>0</v>
      </c>
      <c r="E21" s="6"/>
      <c r="F21" s="28">
        <f t="shared" si="1"/>
        <v>0</v>
      </c>
      <c r="G21" s="29">
        <f t="shared" si="2"/>
        <v>0</v>
      </c>
      <c r="H21" s="31" t="e">
        <f>G21/SUM(G4:G36)*100%</f>
        <v>#REF!</v>
      </c>
      <c r="I21"/>
      <c r="J21"/>
      <c r="K21"/>
    </row>
    <row r="22" spans="2:11" ht="15.75" x14ac:dyDescent="0.25">
      <c r="B22" s="11">
        <f>'Спецификация '!B24</f>
        <v>0</v>
      </c>
      <c r="C22" s="11">
        <f>'Спецификация '!C24</f>
        <v>0</v>
      </c>
      <c r="D22" s="27">
        <f t="shared" si="0"/>
        <v>0</v>
      </c>
      <c r="E22" s="6"/>
      <c r="F22" s="28">
        <f t="shared" si="1"/>
        <v>0</v>
      </c>
      <c r="G22" s="29">
        <f t="shared" si="2"/>
        <v>0</v>
      </c>
      <c r="H22" s="31" t="e">
        <f>G22/SUM(G4:G36)*100%</f>
        <v>#REF!</v>
      </c>
      <c r="I22"/>
      <c r="J22"/>
      <c r="K22"/>
    </row>
    <row r="23" spans="2:11" ht="15.75" x14ac:dyDescent="0.25">
      <c r="B23" s="11">
        <f>'Спецификация '!B25</f>
        <v>0</v>
      </c>
      <c r="C23" s="11">
        <f>'Спецификация '!C25</f>
        <v>0</v>
      </c>
      <c r="D23" s="27">
        <f t="shared" si="0"/>
        <v>0</v>
      </c>
      <c r="E23" s="6"/>
      <c r="F23" s="28">
        <f t="shared" si="1"/>
        <v>0</v>
      </c>
      <c r="G23" s="29">
        <f t="shared" si="2"/>
        <v>0</v>
      </c>
      <c r="H23" s="31" t="e">
        <f>G23/SUM(G4:G36)*100%</f>
        <v>#REF!</v>
      </c>
      <c r="I23"/>
      <c r="J23"/>
      <c r="K23"/>
    </row>
    <row r="24" spans="2:11" ht="15.75" x14ac:dyDescent="0.25">
      <c r="B24" s="11">
        <f>'Спецификация '!B26</f>
        <v>0</v>
      </c>
      <c r="C24" s="11">
        <f>'Спецификация '!C26</f>
        <v>0</v>
      </c>
      <c r="D24" s="27">
        <f t="shared" si="0"/>
        <v>0</v>
      </c>
      <c r="E24" s="6"/>
      <c r="F24" s="28">
        <f t="shared" si="1"/>
        <v>0</v>
      </c>
      <c r="G24" s="29">
        <f t="shared" si="2"/>
        <v>0</v>
      </c>
      <c r="H24" s="31" t="e">
        <f>G24/SUM(G4:G36)*100%</f>
        <v>#REF!</v>
      </c>
      <c r="I24"/>
      <c r="J24"/>
      <c r="K24"/>
    </row>
    <row r="25" spans="2:11" ht="15.75" x14ac:dyDescent="0.25">
      <c r="B25" s="11">
        <f>'Спецификация '!B27</f>
        <v>0</v>
      </c>
      <c r="C25" s="11">
        <f>'Спецификация '!C27</f>
        <v>0</v>
      </c>
      <c r="D25" s="27">
        <f t="shared" si="0"/>
        <v>0</v>
      </c>
      <c r="E25" s="6"/>
      <c r="F25" s="28">
        <f t="shared" si="1"/>
        <v>0</v>
      </c>
      <c r="G25" s="29">
        <f t="shared" si="2"/>
        <v>0</v>
      </c>
      <c r="H25" s="31" t="e">
        <f>G25/SUM(G4:G36)*100%</f>
        <v>#REF!</v>
      </c>
      <c r="I25"/>
      <c r="J25"/>
      <c r="K25"/>
    </row>
    <row r="26" spans="2:11" ht="15.75" x14ac:dyDescent="0.25">
      <c r="B26" s="11">
        <f>'Спецификация '!B28</f>
        <v>0</v>
      </c>
      <c r="C26" s="11">
        <f>'Спецификация '!C28</f>
        <v>0</v>
      </c>
      <c r="D26" s="27">
        <f t="shared" si="0"/>
        <v>0</v>
      </c>
      <c r="E26" s="6"/>
      <c r="F26" s="28">
        <f t="shared" si="1"/>
        <v>0</v>
      </c>
      <c r="G26" s="29">
        <f t="shared" si="2"/>
        <v>0</v>
      </c>
      <c r="H26" s="31" t="e">
        <f>G26/SUM(G4:G36)*100%</f>
        <v>#REF!</v>
      </c>
      <c r="I26"/>
      <c r="J26"/>
      <c r="K26"/>
    </row>
    <row r="27" spans="2:11" ht="15.75" x14ac:dyDescent="0.25">
      <c r="B27" s="11">
        <f>'Спецификация '!B29</f>
        <v>0</v>
      </c>
      <c r="C27" s="11">
        <f>'Спецификация '!C29</f>
        <v>0</v>
      </c>
      <c r="D27" s="27">
        <f t="shared" si="0"/>
        <v>0</v>
      </c>
      <c r="E27" s="6"/>
      <c r="F27" s="28">
        <f t="shared" si="1"/>
        <v>0</v>
      </c>
      <c r="G27" s="29">
        <f t="shared" si="2"/>
        <v>0</v>
      </c>
      <c r="H27" s="31" t="e">
        <f>G27/SUM(G4:G36)*100%</f>
        <v>#REF!</v>
      </c>
      <c r="I27"/>
      <c r="J27"/>
      <c r="K27"/>
    </row>
    <row r="28" spans="2:11" ht="15.75" x14ac:dyDescent="0.25">
      <c r="B28" s="11">
        <f>'Спецификация '!B30</f>
        <v>0</v>
      </c>
      <c r="C28" s="11">
        <f>'Спецификация '!C30</f>
        <v>0</v>
      </c>
      <c r="D28" s="27">
        <f t="shared" si="0"/>
        <v>0</v>
      </c>
      <c r="E28" s="6"/>
      <c r="F28" s="28">
        <f t="shared" si="1"/>
        <v>0</v>
      </c>
      <c r="G28" s="29">
        <f t="shared" si="2"/>
        <v>0</v>
      </c>
      <c r="H28" s="31" t="e">
        <f>G28/SUM(G4:G36)*100%</f>
        <v>#REF!</v>
      </c>
      <c r="I28"/>
      <c r="J28"/>
      <c r="K28"/>
    </row>
    <row r="29" spans="2:11" ht="15.75" x14ac:dyDescent="0.25">
      <c r="B29" s="11">
        <f>'Спецификация '!B31</f>
        <v>0</v>
      </c>
      <c r="C29" s="11">
        <f>'Спецификация '!C31</f>
        <v>0</v>
      </c>
      <c r="D29" s="27">
        <f t="shared" si="0"/>
        <v>0</v>
      </c>
      <c r="E29" s="6"/>
      <c r="F29" s="28">
        <f t="shared" si="1"/>
        <v>0</v>
      </c>
      <c r="G29" s="29">
        <f t="shared" si="2"/>
        <v>0</v>
      </c>
      <c r="H29" s="31" t="e">
        <f>G29/SUM(G4:G36)*100%</f>
        <v>#REF!</v>
      </c>
      <c r="I29"/>
      <c r="J29"/>
      <c r="K29"/>
    </row>
    <row r="30" spans="2:11" ht="15.75" x14ac:dyDescent="0.25">
      <c r="B30" s="11">
        <f>'Спецификация '!B32</f>
        <v>0</v>
      </c>
      <c r="C30" s="11">
        <f>'Спецификация '!C32</f>
        <v>0</v>
      </c>
      <c r="D30" s="27">
        <f t="shared" si="0"/>
        <v>0</v>
      </c>
      <c r="E30" s="6"/>
      <c r="F30" s="28">
        <f t="shared" si="1"/>
        <v>0</v>
      </c>
      <c r="G30" s="29">
        <f t="shared" si="2"/>
        <v>0</v>
      </c>
      <c r="H30" s="31" t="e">
        <f>G30/SUM(G4:G36)*100%</f>
        <v>#REF!</v>
      </c>
      <c r="I30"/>
      <c r="J30"/>
      <c r="K30"/>
    </row>
    <row r="31" spans="2:11" ht="15.75" x14ac:dyDescent="0.25">
      <c r="B31" s="11">
        <f>'Спецификация '!B33</f>
        <v>0</v>
      </c>
      <c r="C31" s="11">
        <f>'Спецификация '!C33</f>
        <v>0</v>
      </c>
      <c r="D31" s="27">
        <f t="shared" si="0"/>
        <v>0</v>
      </c>
      <c r="E31" s="6"/>
      <c r="F31" s="28">
        <f t="shared" si="1"/>
        <v>0</v>
      </c>
      <c r="G31" s="29">
        <f t="shared" si="2"/>
        <v>0</v>
      </c>
      <c r="H31" s="31" t="e">
        <f>G31/SUM(G4:G36)*100%</f>
        <v>#REF!</v>
      </c>
      <c r="I31"/>
      <c r="J31"/>
      <c r="K31"/>
    </row>
    <row r="32" spans="2:11" ht="15.75" x14ac:dyDescent="0.25">
      <c r="B32" s="11">
        <f>'Спецификация '!B34</f>
        <v>0</v>
      </c>
      <c r="C32" s="11">
        <f>'Спецификация '!C34</f>
        <v>0</v>
      </c>
      <c r="D32" s="27">
        <f t="shared" si="0"/>
        <v>0</v>
      </c>
      <c r="E32" s="6"/>
      <c r="F32" s="28">
        <f t="shared" si="1"/>
        <v>0</v>
      </c>
      <c r="G32" s="29">
        <f t="shared" si="2"/>
        <v>0</v>
      </c>
      <c r="H32" s="31" t="e">
        <f>G32/SUM(G4:G36)*100%</f>
        <v>#REF!</v>
      </c>
      <c r="I32"/>
      <c r="J32"/>
      <c r="K32"/>
    </row>
    <row r="33" spans="2:11" ht="15.75" x14ac:dyDescent="0.25">
      <c r="B33" s="11">
        <f>'Спецификация '!B35</f>
        <v>0</v>
      </c>
      <c r="C33" s="11">
        <f>'Спецификация '!C35</f>
        <v>0</v>
      </c>
      <c r="D33" s="27">
        <f t="shared" si="0"/>
        <v>0</v>
      </c>
      <c r="E33" s="6"/>
      <c r="F33" s="28">
        <f t="shared" si="1"/>
        <v>0</v>
      </c>
      <c r="G33" s="29">
        <f t="shared" si="2"/>
        <v>0</v>
      </c>
      <c r="H33" s="31" t="e">
        <f>G33/SUM(G4:G36)*100%</f>
        <v>#REF!</v>
      </c>
      <c r="I33"/>
      <c r="J33"/>
      <c r="K33"/>
    </row>
    <row r="34" spans="2:11" ht="15.75" x14ac:dyDescent="0.25">
      <c r="B34" s="11">
        <f>'Спецификация '!B36</f>
        <v>0</v>
      </c>
      <c r="C34" s="11">
        <f>'Спецификация '!C36</f>
        <v>0</v>
      </c>
      <c r="D34" s="27">
        <f t="shared" si="0"/>
        <v>0</v>
      </c>
      <c r="E34" s="6"/>
      <c r="F34" s="28">
        <f t="shared" si="1"/>
        <v>0</v>
      </c>
      <c r="G34" s="29">
        <f t="shared" si="2"/>
        <v>0</v>
      </c>
      <c r="H34" s="31" t="e">
        <f>G34/SUM(G4:G36)*100%</f>
        <v>#REF!</v>
      </c>
      <c r="I34"/>
      <c r="J34"/>
      <c r="K34"/>
    </row>
    <row r="35" spans="2:11" ht="15.75" x14ac:dyDescent="0.25">
      <c r="B35" s="11">
        <f>'Спецификация '!B37</f>
        <v>0</v>
      </c>
      <c r="C35" s="11">
        <f>'Спецификация '!C37</f>
        <v>0</v>
      </c>
      <c r="D35" s="27">
        <f t="shared" si="0"/>
        <v>0</v>
      </c>
      <c r="E35" s="6"/>
      <c r="F35" s="28">
        <f t="shared" si="1"/>
        <v>0</v>
      </c>
      <c r="G35" s="29">
        <f t="shared" si="2"/>
        <v>0</v>
      </c>
      <c r="H35" s="31" t="e">
        <f>G35/SUM(G4:G36)*100%</f>
        <v>#REF!</v>
      </c>
      <c r="I35"/>
      <c r="J35"/>
      <c r="K35"/>
    </row>
    <row r="36" spans="2:11" ht="15.75" x14ac:dyDescent="0.25">
      <c r="B36" s="11">
        <f>'Спецификация '!B38</f>
        <v>0</v>
      </c>
      <c r="C36" s="11">
        <f>'Спецификация '!C38</f>
        <v>0</v>
      </c>
      <c r="D36" s="27">
        <f t="shared" si="0"/>
        <v>0</v>
      </c>
      <c r="E36" s="6"/>
      <c r="F36" s="28">
        <f t="shared" si="1"/>
        <v>0</v>
      </c>
      <c r="G36" s="29">
        <f t="shared" si="2"/>
        <v>0</v>
      </c>
      <c r="H36" s="31" t="e">
        <f>G36/SUM(G4:G36)*100%</f>
        <v>#REF!</v>
      </c>
      <c r="I36"/>
      <c r="J36"/>
      <c r="K36"/>
    </row>
    <row r="37" spans="2:11" ht="15.75" x14ac:dyDescent="0.25">
      <c r="B37" s="18" t="s">
        <v>19</v>
      </c>
      <c r="C37" s="12">
        <f>'Спецификация '!C4</f>
        <v>100</v>
      </c>
      <c r="I37"/>
      <c r="J37"/>
      <c r="K37"/>
    </row>
    <row r="40" spans="2:11" x14ac:dyDescent="0.25">
      <c r="B40" s="9" t="s">
        <v>13</v>
      </c>
      <c r="C40" s="13" t="e">
        <f>SUM(G4:G36)*1.7/10</f>
        <v>#REF!</v>
      </c>
      <c r="I40"/>
      <c r="J40"/>
      <c r="K40"/>
    </row>
    <row r="41" spans="2:11" x14ac:dyDescent="0.25">
      <c r="B41" s="14" t="s">
        <v>14</v>
      </c>
      <c r="C41" s="15" t="e">
        <f>C40*C37/1000</f>
        <v>#REF!</v>
      </c>
      <c r="I41"/>
      <c r="J41"/>
      <c r="K41"/>
    </row>
    <row r="42" spans="2:11" x14ac:dyDescent="0.25">
      <c r="B42" s="8" t="s">
        <v>15</v>
      </c>
      <c r="C42" s="16" t="e">
        <f>SUM(G4:G36)*1.4/10</f>
        <v>#REF!</v>
      </c>
      <c r="I42"/>
      <c r="J42"/>
      <c r="K42"/>
    </row>
    <row r="43" spans="2:11" x14ac:dyDescent="0.25">
      <c r="B43" s="14" t="s">
        <v>16</v>
      </c>
      <c r="C43" s="15" t="e">
        <f>C42*C37/1000</f>
        <v>#REF!</v>
      </c>
      <c r="I43"/>
      <c r="J43"/>
      <c r="K43"/>
    </row>
  </sheetData>
  <mergeCells count="1">
    <mergeCell ref="B2:G2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Спецификация </vt:lpstr>
      <vt:lpstr>Себестоимость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2025-10-07T04:03:36Z</cp:lastPrinted>
  <dcterms:created xsi:type="dcterms:W3CDTF">2020-10-12T09:18:09Z</dcterms:created>
  <dcterms:modified xsi:type="dcterms:W3CDTF">2025-10-21T10:21:21Z</dcterms:modified>
</cp:coreProperties>
</file>